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gemeentegroningen.sharepoint.com/teams/ProgrammaMobiliteit/Gedeelde documenten/General/09 Parkeren/2. Politiek &amp; ontwikkeling/Eerlijk &amp; Gelijk - Pakket nieuwe parkeermaatregelen/0. Raadsbrief/"/>
    </mc:Choice>
  </mc:AlternateContent>
  <xr:revisionPtr revIDLastSave="4" documentId="8_{6F2C04CF-8D9F-499A-934C-8DDF86DE1CD7}" xr6:coauthVersionLast="47" xr6:coauthVersionMax="47" xr10:uidLastSave="{1D63619D-FDCF-45F9-8DBD-367C147255C2}"/>
  <bookViews>
    <workbookView xWindow="-120" yWindow="-120" windowWidth="29040" windowHeight="15840" xr2:uid="{427E9D73-90DF-41E7-B25B-FB2C5B9B3BB7}"/>
  </bookViews>
  <sheets>
    <sheet name="Knoppen bezoekersvergunning"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 i="1" l="1"/>
  <c r="G27" i="1"/>
  <c r="F27" i="1"/>
  <c r="E27" i="1"/>
  <c r="B27" i="1"/>
  <c r="I26" i="1"/>
  <c r="G26" i="1"/>
  <c r="F26" i="1"/>
  <c r="E26" i="1"/>
  <c r="I25" i="1"/>
  <c r="G25" i="1"/>
  <c r="F25" i="1"/>
  <c r="E25" i="1"/>
  <c r="I24" i="1"/>
  <c r="G24" i="1"/>
  <c r="F24" i="1"/>
  <c r="E24" i="1"/>
  <c r="I23" i="1"/>
  <c r="G23" i="1"/>
  <c r="F23" i="1"/>
  <c r="E23" i="1"/>
  <c r="I22" i="1"/>
  <c r="G22" i="1"/>
  <c r="F22" i="1"/>
  <c r="E22" i="1"/>
  <c r="I21" i="1"/>
  <c r="G21" i="1"/>
  <c r="F21" i="1"/>
  <c r="E21" i="1"/>
  <c r="I20" i="1"/>
  <c r="G20" i="1"/>
  <c r="F20" i="1"/>
  <c r="E20" i="1"/>
  <c r="I19" i="1"/>
  <c r="G19" i="1"/>
  <c r="F19" i="1"/>
  <c r="E19" i="1"/>
  <c r="I18" i="1"/>
  <c r="G18" i="1"/>
  <c r="F18" i="1"/>
  <c r="E18" i="1"/>
  <c r="I17" i="1"/>
  <c r="G17" i="1"/>
  <c r="F17" i="1"/>
  <c r="E17" i="1"/>
  <c r="I16" i="1"/>
  <c r="G16" i="1"/>
  <c r="F16" i="1"/>
  <c r="E16" i="1"/>
  <c r="I15" i="1"/>
  <c r="G15" i="1"/>
  <c r="F15" i="1"/>
  <c r="E15" i="1"/>
  <c r="I14" i="1"/>
  <c r="G14" i="1"/>
  <c r="F14" i="1"/>
  <c r="E14" i="1"/>
  <c r="I13" i="1"/>
  <c r="G13" i="1"/>
  <c r="F13" i="1"/>
  <c r="E13" i="1"/>
  <c r="I12" i="1"/>
  <c r="G12" i="1"/>
  <c r="F12" i="1"/>
  <c r="E12" i="1"/>
  <c r="I11" i="1"/>
  <c r="G11" i="1"/>
  <c r="F11" i="1"/>
  <c r="E11" i="1"/>
  <c r="I10" i="1"/>
  <c r="G10" i="1"/>
  <c r="F10" i="1"/>
  <c r="E10" i="1"/>
  <c r="I9" i="1"/>
  <c r="G9" i="1"/>
  <c r="F9" i="1"/>
  <c r="E9" i="1"/>
  <c r="I8" i="1"/>
  <c r="G8" i="1"/>
  <c r="F8" i="1"/>
  <c r="E8" i="1"/>
  <c r="I7" i="1"/>
  <c r="G7" i="1"/>
  <c r="F7" i="1"/>
  <c r="E7" i="1"/>
  <c r="I6" i="1"/>
  <c r="G6" i="1"/>
  <c r="F6" i="1"/>
  <c r="E6" i="1"/>
  <c r="I5" i="1"/>
  <c r="G5" i="1"/>
  <c r="F5" i="1"/>
  <c r="E5" i="1"/>
  <c r="I4" i="1"/>
  <c r="G4" i="1"/>
  <c r="F4" i="1"/>
  <c r="E4" i="1"/>
  <c r="I3" i="1"/>
  <c r="G3" i="1"/>
  <c r="F3" i="1"/>
  <c r="E3" i="1"/>
  <c r="I2" i="1"/>
  <c r="G2" i="1"/>
  <c r="F2" i="1"/>
  <c r="E2" i="1"/>
  <c r="J2" i="1" l="1"/>
  <c r="K2" i="1" s="1"/>
  <c r="J5" i="1"/>
  <c r="K5" i="1" s="1"/>
  <c r="L5" i="1" s="1"/>
  <c r="J9" i="1"/>
  <c r="K9" i="1" s="1"/>
  <c r="H9" i="1" s="1"/>
  <c r="J17" i="1"/>
  <c r="K17" i="1" s="1"/>
  <c r="L17" i="1" s="1"/>
  <c r="J3" i="1"/>
  <c r="K3" i="1" s="1"/>
  <c r="H3" i="1" s="1"/>
  <c r="J7" i="1"/>
  <c r="K7" i="1" s="1"/>
  <c r="L7" i="1" s="1"/>
  <c r="J11" i="1"/>
  <c r="K11" i="1" s="1"/>
  <c r="L11" i="1" s="1"/>
  <c r="J13" i="1"/>
  <c r="K13" i="1" s="1"/>
  <c r="H13" i="1" s="1"/>
  <c r="J15" i="1"/>
  <c r="K15" i="1" s="1"/>
  <c r="H15" i="1" s="1"/>
  <c r="J19" i="1"/>
  <c r="K19" i="1" s="1"/>
  <c r="L19" i="1" s="1"/>
  <c r="J21" i="1"/>
  <c r="K21" i="1" s="1"/>
  <c r="L21" i="1" s="1"/>
  <c r="J23" i="1"/>
  <c r="K23" i="1" s="1"/>
  <c r="H23" i="1" s="1"/>
  <c r="J6" i="1"/>
  <c r="K6" i="1" s="1"/>
  <c r="H6" i="1" s="1"/>
  <c r="J12" i="1"/>
  <c r="K12" i="1" s="1"/>
  <c r="L12" i="1" s="1"/>
  <c r="J14" i="1"/>
  <c r="K14" i="1" s="1"/>
  <c r="L14" i="1" s="1"/>
  <c r="J18" i="1"/>
  <c r="K18" i="1" s="1"/>
  <c r="L18" i="1" s="1"/>
  <c r="J24" i="1"/>
  <c r="K24" i="1" s="1"/>
  <c r="L24" i="1" s="1"/>
  <c r="J26" i="1"/>
  <c r="K26" i="1" s="1"/>
  <c r="L26" i="1" s="1"/>
  <c r="J10" i="1"/>
  <c r="K10" i="1" s="1"/>
  <c r="H10" i="1" s="1"/>
  <c r="J22" i="1"/>
  <c r="K22" i="1" s="1"/>
  <c r="H22" i="1" s="1"/>
  <c r="J4" i="1"/>
  <c r="K4" i="1" s="1"/>
  <c r="L4" i="1" s="1"/>
  <c r="J20" i="1"/>
  <c r="K20" i="1" s="1"/>
  <c r="L20" i="1" s="1"/>
  <c r="J8" i="1"/>
  <c r="K8" i="1" s="1"/>
  <c r="L8" i="1" s="1"/>
  <c r="J16" i="1"/>
  <c r="K16" i="1" s="1"/>
  <c r="L16" i="1" s="1"/>
  <c r="J25" i="1"/>
  <c r="K25" i="1" s="1"/>
  <c r="L25" i="1" s="1"/>
  <c r="J27" i="1"/>
  <c r="K27" i="1" s="1"/>
  <c r="L3" i="1" l="1"/>
  <c r="H7" i="1"/>
  <c r="L6" i="1"/>
  <c r="H17" i="1"/>
  <c r="H2" i="1"/>
  <c r="L2" i="1"/>
  <c r="L23" i="1"/>
  <c r="L13" i="1"/>
  <c r="H19" i="1"/>
  <c r="L9" i="1"/>
  <c r="H5" i="1"/>
  <c r="H4" i="1"/>
  <c r="H21" i="1"/>
  <c r="L15" i="1"/>
  <c r="H11" i="1"/>
  <c r="L10" i="1"/>
  <c r="H12" i="1"/>
  <c r="H14" i="1"/>
  <c r="H24" i="1"/>
  <c r="H16" i="1"/>
  <c r="H20" i="1"/>
  <c r="H18" i="1"/>
  <c r="H25" i="1"/>
  <c r="H26" i="1"/>
  <c r="L22" i="1"/>
  <c r="H8" i="1"/>
  <c r="L27" i="1" l="1"/>
</calcChain>
</file>

<file path=xl/sharedStrings.xml><?xml version="1.0" encoding="utf-8"?>
<sst xmlns="http://schemas.openxmlformats.org/spreadsheetml/2006/main" count="59" uniqueCount="54">
  <si>
    <t>Vergunningsgebied</t>
  </si>
  <si>
    <t>Aantal vergunninghouders</t>
  </si>
  <si>
    <t>Gem. gebruik</t>
  </si>
  <si>
    <t>Huidig tarief</t>
  </si>
  <si>
    <t>Nieuw starttarief</t>
  </si>
  <si>
    <t>Tarief</t>
  </si>
  <si>
    <t>Prijs per uur nu</t>
  </si>
  <si>
    <t>Prijs per uur straks</t>
  </si>
  <si>
    <t>Bijkoopuren</t>
  </si>
  <si>
    <t>Bijkoopkosten</t>
  </si>
  <si>
    <t>Gemiddelde kosten vergunninghouder</t>
  </si>
  <si>
    <t>Verschil met huidig gemiddeld gebruik</t>
  </si>
  <si>
    <t>Hortusbuurt</t>
  </si>
  <si>
    <t>Binnenstad-Oost</t>
  </si>
  <si>
    <t>De Linie</t>
  </si>
  <si>
    <t>Schildersbuurt</t>
  </si>
  <si>
    <t>Kop van Oost</t>
  </si>
  <si>
    <t>Zeehelden- en Badstratenbuurt</t>
  </si>
  <si>
    <t>Oosterpoort/Meeuwen</t>
  </si>
  <si>
    <t>Noorderplantsoenbuurt</t>
  </si>
  <si>
    <t>Oranjebuurt</t>
  </si>
  <si>
    <t>Herewegbuurt</t>
  </si>
  <si>
    <t>Korrewegbuurt</t>
  </si>
  <si>
    <t>Grunobuurt/Laanhuizen</t>
  </si>
  <si>
    <t>Oosterparkbuurt</t>
  </si>
  <si>
    <t>Rivierenbuurt</t>
  </si>
  <si>
    <t>Helpman</t>
  </si>
  <si>
    <t>Professorenbuurt</t>
  </si>
  <si>
    <t>Selwerd</t>
  </si>
  <si>
    <t>Tuinwijk</t>
  </si>
  <si>
    <t>De Hoogte</t>
  </si>
  <si>
    <t>Paddepoel</t>
  </si>
  <si>
    <t>Hoornse Meer</t>
  </si>
  <si>
    <t>Corpus den Hoorn</t>
  </si>
  <si>
    <t>de Wijert-Noord</t>
  </si>
  <si>
    <t>Helpman-West</t>
  </si>
  <si>
    <t>Coendersborg</t>
  </si>
  <si>
    <t>Totaal</t>
  </si>
  <si>
    <t>Bijkooptarief</t>
  </si>
  <si>
    <t>Startsaldo</t>
  </si>
  <si>
    <t>Vergunningstarief</t>
  </si>
  <si>
    <t>Bijkoopplafond</t>
  </si>
  <si>
    <t>DE KNOPPEN</t>
  </si>
  <si>
    <t>Scenario I</t>
  </si>
  <si>
    <t>Scenario II</t>
  </si>
  <si>
    <t>Scenario III</t>
  </si>
  <si>
    <t>50 uur</t>
  </si>
  <si>
    <t>60 uur</t>
  </si>
  <si>
    <t>70 uur</t>
  </si>
  <si>
    <t>Tarief vergunning</t>
  </si>
  <si>
    <t>€0,50 per uur</t>
  </si>
  <si>
    <t>€0,60 per uur</t>
  </si>
  <si>
    <t>€0,70 per uur</t>
  </si>
  <si>
    <t>500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</si>
</sst>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 #,##0;[Red]&quot;€&quot;\ \-#,##0"/>
    <numFmt numFmtId="8" formatCode="&quot;€&quot;\ #,##0.00;[Red]&quot;€&quot;\ \-#,##0.00"/>
    <numFmt numFmtId="44" formatCode="_ &quot;€&quot;\ * #,##0.00_ ;_ &quot;€&quot;\ * \-#,##0.00_ ;_ &quot;€&quot;\ * &quot;-&quot;??_ ;_ @_ "/>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s>
  <fills count="2">
    <fill>
      <patternFill patternType="none"/>
    </fill>
    <fill>
      <patternFill patternType="gray125"/>
    </fill>
  </fills>
  <borders count="3">
    <border>
      <left/>
      <right/>
      <top/>
      <bottom/>
      <diagonal/>
    </border>
    <border>
      <left/>
      <right/>
      <top style="medium">
        <color rgb="FF7F7F7F"/>
      </top>
      <bottom style="medium">
        <color rgb="FF7F7F7F"/>
      </bottom>
      <diagonal/>
    </border>
    <border>
      <left/>
      <right/>
      <top/>
      <bottom style="medium">
        <color rgb="FF7F7F7F"/>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0" fontId="3" fillId="0" borderId="0" xfId="0" applyFont="1"/>
    <xf numFmtId="0" fontId="2" fillId="0" borderId="0" xfId="0" applyFont="1"/>
    <xf numFmtId="8" fontId="0" fillId="0" borderId="0" xfId="0" applyNumberFormat="1"/>
    <xf numFmtId="44" fontId="0" fillId="0" borderId="0" xfId="0" applyNumberFormat="1"/>
    <xf numFmtId="8" fontId="2" fillId="0" borderId="0" xfId="0" applyNumberFormat="1" applyFont="1"/>
    <xf numFmtId="44" fontId="2" fillId="0" borderId="0" xfId="0" applyNumberFormat="1" applyFont="1"/>
    <xf numFmtId="44" fontId="0" fillId="0" borderId="0" xfId="1" applyFont="1"/>
    <xf numFmtId="0" fontId="0" fillId="0" borderId="0" xfId="0" applyAlignment="1">
      <alignment horizontal="center"/>
    </xf>
    <xf numFmtId="0" fontId="0" fillId="0" borderId="0" xfId="0" applyAlignment="1">
      <alignment vertical="center"/>
    </xf>
    <xf numFmtId="49" fontId="0" fillId="0" borderId="0" xfId="0" applyNumberFormat="1" applyAlignment="1">
      <alignment horizontal="left" indent="1"/>
    </xf>
    <xf numFmtId="1" fontId="0" fillId="0" borderId="0" xfId="0" applyNumberFormat="1"/>
    <xf numFmtId="1" fontId="2" fillId="0" borderId="0" xfId="0" applyNumberFormat="1" applyFont="1"/>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0" fillId="0" borderId="2" xfId="0" applyBorder="1" applyAlignment="1">
      <alignment horizontal="left" vertical="top" wrapText="1"/>
    </xf>
    <xf numFmtId="0" fontId="2" fillId="0" borderId="0" xfId="0" applyFont="1" applyAlignment="1">
      <alignment horizontal="left" vertical="top" wrapText="1"/>
    </xf>
    <xf numFmtId="6" fontId="0" fillId="0" borderId="0" xfId="0" applyNumberFormat="1" applyAlignment="1">
      <alignment horizontal="left" vertical="top" wrapText="1"/>
    </xf>
    <xf numFmtId="0" fontId="0" fillId="0" borderId="1" xfId="0" applyBorder="1" applyAlignment="1">
      <alignment horizontal="left" vertical="top" wrapText="1"/>
    </xf>
    <xf numFmtId="0" fontId="3" fillId="0" borderId="0" xfId="0" applyFont="1" applyAlignment="1">
      <alignment horizontal="left"/>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963930</xdr:colOff>
      <xdr:row>34</xdr:row>
      <xdr:rowOff>129540</xdr:rowOff>
    </xdr:from>
    <xdr:ext cx="184731" cy="264560"/>
    <xdr:sp macro="" textlink="">
      <xdr:nvSpPr>
        <xdr:cNvPr id="2" name="Tekstvak 1">
          <a:extLst>
            <a:ext uri="{FF2B5EF4-FFF2-40B4-BE49-F238E27FC236}">
              <a16:creationId xmlns:a16="http://schemas.microsoft.com/office/drawing/2014/main" id="{DA96C5AC-2BB8-DFE8-E64E-3CF2EA29C5E0}"/>
            </a:ext>
          </a:extLst>
        </xdr:cNvPr>
        <xdr:cNvSpPr txBox="1"/>
      </xdr:nvSpPr>
      <xdr:spPr>
        <a:xfrm>
          <a:off x="963930" y="63207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twoCellAnchor>
    <xdr:from>
      <xdr:col>0</xdr:col>
      <xdr:colOff>0</xdr:colOff>
      <xdr:row>34</xdr:row>
      <xdr:rowOff>47625</xdr:rowOff>
    </xdr:from>
    <xdr:to>
      <xdr:col>6</xdr:col>
      <xdr:colOff>916306</xdr:colOff>
      <xdr:row>39</xdr:row>
      <xdr:rowOff>36195</xdr:rowOff>
    </xdr:to>
    <xdr:sp macro="" textlink="">
      <xdr:nvSpPr>
        <xdr:cNvPr id="7" name="Tekstvak 6">
          <a:extLst>
            <a:ext uri="{FF2B5EF4-FFF2-40B4-BE49-F238E27FC236}">
              <a16:creationId xmlns:a16="http://schemas.microsoft.com/office/drawing/2014/main" id="{7B2AC1B5-ABC4-8533-7D8F-B2B2B062D763}"/>
            </a:ext>
          </a:extLst>
        </xdr:cNvPr>
        <xdr:cNvSpPr txBox="1"/>
      </xdr:nvSpPr>
      <xdr:spPr>
        <a:xfrm>
          <a:off x="0" y="6238875"/>
          <a:ext cx="7774306" cy="8934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r>
            <a:rPr lang="nl-NL" sz="1100"/>
            <a:t>: In dit exceltabel draait uzelf aan de knoppen. Het startsaldo, het bijkooptarief, het vergunningstarief en het bijkoopplafond zelf veranderen. In de rapportage doen wij drie voorstellen. Zodra u draait verandert het kostenplaatje voor de gemiddelde bewoner. In kolom D ziet u het vergunningstarief dat nu betaald wordt. In kolom K zijn de (nieuwe) gemiddelde kosten zichtbaar. In kolom L staat de besparing (in </a:t>
          </a:r>
          <a:r>
            <a:rPr lang="nl-NL" sz="1100">
              <a:solidFill>
                <a:srgbClr val="FF0000"/>
              </a:solidFill>
            </a:rPr>
            <a:t>rood</a:t>
          </a:r>
          <a:r>
            <a:rPr lang="nl-NL" sz="1100"/>
            <a:t>) en eventueel de toename (in zwart). </a:t>
          </a:r>
        </a:p>
      </xdr:txBody>
    </xdr:sp>
    <xdr:clientData/>
  </xdr:twoCellAnchor>
  <xdr:twoCellAnchor>
    <xdr:from>
      <xdr:col>0</xdr:col>
      <xdr:colOff>0</xdr:colOff>
      <xdr:row>39</xdr:row>
      <xdr:rowOff>11431</xdr:rowOff>
    </xdr:from>
    <xdr:to>
      <xdr:col>6</xdr:col>
      <xdr:colOff>794385</xdr:colOff>
      <xdr:row>53</xdr:row>
      <xdr:rowOff>55245</xdr:rowOff>
    </xdr:to>
    <xdr:sp macro="" textlink="">
      <xdr:nvSpPr>
        <xdr:cNvPr id="10" name="Tekstvak 9">
          <a:extLst>
            <a:ext uri="{FF2B5EF4-FFF2-40B4-BE49-F238E27FC236}">
              <a16:creationId xmlns:a16="http://schemas.microsoft.com/office/drawing/2014/main" id="{83A3605C-DA76-D803-F2BA-3E671DF79D99}"/>
            </a:ext>
          </a:extLst>
        </xdr:cNvPr>
        <xdr:cNvSpPr txBox="1"/>
      </xdr:nvSpPr>
      <xdr:spPr>
        <a:xfrm>
          <a:off x="0" y="7107556"/>
          <a:ext cx="7652385" cy="2577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i="0" u="none">
              <a:solidFill>
                <a:schemeClr val="dk1"/>
              </a:solidFill>
              <a:effectLst/>
              <a:latin typeface="+mn-lt"/>
              <a:ea typeface="+mn-ea"/>
              <a:cs typeface="+mn-cs"/>
            </a:rPr>
            <a:t>Voorbeeld scenario I</a:t>
          </a:r>
        </a:p>
        <a:p>
          <a:r>
            <a:rPr lang="nl-NL" sz="1100" i="1" u="sng">
              <a:solidFill>
                <a:schemeClr val="dk1"/>
              </a:solidFill>
              <a:effectLst/>
              <a:latin typeface="+mn-lt"/>
              <a:ea typeface="+mn-ea"/>
              <a:cs typeface="+mn-cs"/>
            </a:rPr>
            <a:t>De Hoogte</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Een gemiddelde vergunninghouder in de Hoogte gebruikt nu 101 uren per jaar. Deze vergunninghouder ontvangt in de nieuwe situatie een startsaldo van 50 uur. De vergunninghouder moet 51 uren bijkopen. Daarvoor betaalt de vergunninghouder €0,50 per uur. De jaarlijkse bijkoopkosten bedragen €25,50. Samen met het vergunningstarief van €25,- betaalt de vergunninghouder in de nieuwe situatie €50,50. Op dit moment kost de vergunning in de Hoogte €87,60. De vergunninghouder bespaart €37,11</a:t>
          </a:r>
        </a:p>
        <a:p>
          <a:r>
            <a:rPr lang="nl-NL" sz="1100">
              <a:solidFill>
                <a:schemeClr val="dk1"/>
              </a:solidFill>
              <a:effectLst/>
              <a:latin typeface="+mn-lt"/>
              <a:ea typeface="+mn-ea"/>
              <a:cs typeface="+mn-cs"/>
            </a:rPr>
            <a:t> </a:t>
          </a:r>
        </a:p>
        <a:p>
          <a:r>
            <a:rPr lang="nl-NL" sz="1100" b="1">
              <a:solidFill>
                <a:schemeClr val="dk1"/>
              </a:solidFill>
              <a:effectLst/>
              <a:latin typeface="+mn-lt"/>
              <a:ea typeface="+mn-ea"/>
              <a:cs typeface="+mn-cs"/>
            </a:rPr>
            <a:t>Voorbeeld scenario II</a:t>
          </a:r>
          <a:endParaRPr lang="nl-NL" sz="1100">
            <a:solidFill>
              <a:schemeClr val="dk1"/>
            </a:solidFill>
            <a:effectLst/>
            <a:latin typeface="+mn-lt"/>
            <a:ea typeface="+mn-ea"/>
            <a:cs typeface="+mn-cs"/>
          </a:endParaRPr>
        </a:p>
        <a:p>
          <a:r>
            <a:rPr lang="nl-NL" sz="1100" i="1" u="sng">
              <a:solidFill>
                <a:schemeClr val="dk1"/>
              </a:solidFill>
              <a:effectLst/>
              <a:latin typeface="+mn-lt"/>
              <a:ea typeface="+mn-ea"/>
              <a:cs typeface="+mn-cs"/>
            </a:rPr>
            <a:t>Corpus den Hoorn</a:t>
          </a:r>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Een gemiddelde vergunninghouder in Corpus den Hoorn gebruikt nu 94 uren per jaar. Deze vergunninghouder ontvangt in de nieuwe situatie een startsaldo van 60 uur. De vergunninghouder moet 34 uren bijkopen. Daarvoor betaalt de vergunninghouder €0,70 per uur. De jaarlijkse bijkoopkosten bedragen €20,29. Samen met het vergunningstarief van €25,- betaalt de vergunninghouder in de nieuwe situatie €45,29. Op dit moment kost de vergunning in Corpus den Hoorn €51,10. De vergunninghouder bespaart €7,94.</a:t>
          </a:r>
        </a:p>
        <a:p>
          <a:endParaRPr lang="nl-NL" sz="1100">
            <a:solidFill>
              <a:schemeClr val="dk1"/>
            </a:solidFill>
            <a:effectLst/>
            <a:latin typeface="+mn-lt"/>
            <a:ea typeface="+mn-ea"/>
            <a:cs typeface="+mn-cs"/>
          </a:endParaRPr>
        </a:p>
        <a:p>
          <a:endParaRPr lang="nl-NL" sz="1100">
            <a:solidFill>
              <a:schemeClr val="dk1"/>
            </a:solidFill>
            <a:effectLst/>
            <a:latin typeface="+mn-lt"/>
            <a:ea typeface="+mn-ea"/>
            <a:cs typeface="+mn-cs"/>
          </a:endParaRPr>
        </a:p>
        <a:p>
          <a:endParaRPr lang="nl-NL" sz="1100">
            <a:solidFill>
              <a:schemeClr val="dk1"/>
            </a:solidFill>
            <a:effectLst/>
            <a:latin typeface="+mn-lt"/>
            <a:ea typeface="+mn-ea"/>
            <a:cs typeface="+mn-cs"/>
          </a:endParaRPr>
        </a:p>
        <a:p>
          <a:endParaRPr lang="nl-NL" sz="1100">
            <a:solidFill>
              <a:schemeClr val="dk1"/>
            </a:solidFill>
            <a:effectLst/>
            <a:latin typeface="+mn-lt"/>
            <a:ea typeface="+mn-ea"/>
            <a:cs typeface="+mn-cs"/>
          </a:endParaRPr>
        </a:p>
        <a:p>
          <a:endParaRPr lang="nl-NL" sz="1100"/>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1B4C3-1AC0-4B41-80EA-3D950F5FA637}">
  <dimension ref="A1:L59"/>
  <sheetViews>
    <sheetView tabSelected="1" topLeftCell="A39" workbookViewId="0">
      <selection activeCell="A59" sqref="A1:L59"/>
    </sheetView>
  </sheetViews>
  <sheetFormatPr defaultRowHeight="15" x14ac:dyDescent="0.25"/>
  <cols>
    <col min="1" max="1" width="28.5703125" bestFit="1" customWidth="1"/>
    <col min="2" max="2" width="24.140625" bestFit="1" customWidth="1"/>
    <col min="3" max="3" width="12.7109375" bestFit="1" customWidth="1"/>
    <col min="4" max="4" width="12" bestFit="1" customWidth="1"/>
    <col min="5" max="5" width="15.7109375" bestFit="1" customWidth="1"/>
    <col min="6" max="6" width="6.85546875" bestFit="1" customWidth="1"/>
    <col min="7" max="7" width="14.140625" bestFit="1" customWidth="1"/>
    <col min="8" max="8" width="17.140625" bestFit="1" customWidth="1"/>
    <col min="9" max="9" width="12" bestFit="1" customWidth="1"/>
    <col min="10" max="10" width="13.42578125" bestFit="1" customWidth="1"/>
    <col min="11" max="11" width="28" customWidth="1"/>
    <col min="12" max="12" width="24" customWidth="1"/>
  </cols>
  <sheetData>
    <row r="1" spans="1:12" ht="15.75" x14ac:dyDescent="0.25">
      <c r="A1" s="1" t="s">
        <v>0</v>
      </c>
      <c r="B1" s="2" t="s">
        <v>1</v>
      </c>
      <c r="C1" s="2" t="s">
        <v>2</v>
      </c>
      <c r="D1" s="2" t="s">
        <v>3</v>
      </c>
      <c r="E1" s="2" t="s">
        <v>4</v>
      </c>
      <c r="F1" s="2" t="s">
        <v>5</v>
      </c>
      <c r="G1" s="2" t="s">
        <v>6</v>
      </c>
      <c r="H1" s="2" t="s">
        <v>7</v>
      </c>
      <c r="I1" s="2" t="s">
        <v>8</v>
      </c>
      <c r="J1" s="2" t="s">
        <v>9</v>
      </c>
      <c r="K1" s="2" t="s">
        <v>10</v>
      </c>
      <c r="L1" s="2" t="s">
        <v>11</v>
      </c>
    </row>
    <row r="2" spans="1:12" x14ac:dyDescent="0.25">
      <c r="A2" s="2" t="s">
        <v>12</v>
      </c>
      <c r="B2">
        <v>718</v>
      </c>
      <c r="C2" s="11">
        <v>179.4</v>
      </c>
      <c r="D2" s="3">
        <v>87.6</v>
      </c>
      <c r="E2" s="4">
        <f>B32</f>
        <v>25</v>
      </c>
      <c r="F2" s="4">
        <f>B31</f>
        <v>0.5</v>
      </c>
      <c r="G2" s="3">
        <f>D2/C2</f>
        <v>0.48829431438127086</v>
      </c>
      <c r="H2" s="3">
        <f>K2/C2</f>
        <v>0.5</v>
      </c>
      <c r="I2">
        <f>C2-B30</f>
        <v>129.4</v>
      </c>
      <c r="J2" s="3">
        <f>I2*F2</f>
        <v>64.7</v>
      </c>
      <c r="K2" s="3">
        <f t="shared" ref="K2:K26" si="0">J2+E2</f>
        <v>89.7</v>
      </c>
      <c r="L2" s="3">
        <f>K2-D2</f>
        <v>2.1000000000000085</v>
      </c>
    </row>
    <row r="3" spans="1:12" x14ac:dyDescent="0.25">
      <c r="A3" s="2" t="s">
        <v>13</v>
      </c>
      <c r="B3">
        <v>566</v>
      </c>
      <c r="C3" s="11">
        <v>173.6</v>
      </c>
      <c r="D3" s="3">
        <v>87.6</v>
      </c>
      <c r="E3" s="4">
        <f>B32</f>
        <v>25</v>
      </c>
      <c r="F3" s="4">
        <f>B31</f>
        <v>0.5</v>
      </c>
      <c r="G3" s="3">
        <f t="shared" ref="G3:G26" si="1">D3/C3</f>
        <v>0.50460829493087556</v>
      </c>
      <c r="H3" s="3">
        <f t="shared" ref="H3:H25" si="2">K3/C3</f>
        <v>0.5</v>
      </c>
      <c r="I3">
        <f>C3-B30</f>
        <v>123.6</v>
      </c>
      <c r="J3" s="3">
        <f t="shared" ref="J3:J26" si="3">I3*F3</f>
        <v>61.8</v>
      </c>
      <c r="K3" s="3">
        <f t="shared" si="0"/>
        <v>86.8</v>
      </c>
      <c r="L3" s="3">
        <f>K3-D3</f>
        <v>-0.79999999999999716</v>
      </c>
    </row>
    <row r="4" spans="1:12" x14ac:dyDescent="0.25">
      <c r="A4" s="2" t="s">
        <v>14</v>
      </c>
      <c r="B4">
        <v>180</v>
      </c>
      <c r="C4" s="11">
        <v>170.73</v>
      </c>
      <c r="D4" s="3">
        <v>87.6</v>
      </c>
      <c r="E4" s="4">
        <f>B32</f>
        <v>25</v>
      </c>
      <c r="F4" s="4">
        <f>B31</f>
        <v>0.5</v>
      </c>
      <c r="G4" s="3">
        <f t="shared" si="1"/>
        <v>0.51309084519416626</v>
      </c>
      <c r="H4" s="3">
        <f t="shared" si="2"/>
        <v>0.5</v>
      </c>
      <c r="I4">
        <f>C4-B30</f>
        <v>120.72999999999999</v>
      </c>
      <c r="J4" s="3">
        <f t="shared" si="3"/>
        <v>60.364999999999995</v>
      </c>
      <c r="K4" s="3">
        <f t="shared" si="0"/>
        <v>85.364999999999995</v>
      </c>
      <c r="L4" s="3">
        <f t="shared" ref="L4:L26" si="4">K4-D4</f>
        <v>-2.2349999999999994</v>
      </c>
    </row>
    <row r="5" spans="1:12" x14ac:dyDescent="0.25">
      <c r="A5" s="2" t="s">
        <v>15</v>
      </c>
      <c r="B5">
        <v>1584</v>
      </c>
      <c r="C5" s="11">
        <v>161.72999999999999</v>
      </c>
      <c r="D5" s="3">
        <v>87.6</v>
      </c>
      <c r="E5" s="4">
        <f>B32</f>
        <v>25</v>
      </c>
      <c r="F5" s="4">
        <f>B31</f>
        <v>0.5</v>
      </c>
      <c r="G5" s="3">
        <f t="shared" si="1"/>
        <v>0.54164347987386385</v>
      </c>
      <c r="H5" s="3">
        <f t="shared" si="2"/>
        <v>0.5</v>
      </c>
      <c r="I5">
        <f>C5-B30</f>
        <v>111.72999999999999</v>
      </c>
      <c r="J5" s="3">
        <f t="shared" si="3"/>
        <v>55.864999999999995</v>
      </c>
      <c r="K5" s="3">
        <f t="shared" si="0"/>
        <v>80.864999999999995</v>
      </c>
      <c r="L5" s="3">
        <f t="shared" si="4"/>
        <v>-6.7349999999999994</v>
      </c>
    </row>
    <row r="6" spans="1:12" x14ac:dyDescent="0.25">
      <c r="A6" s="2" t="s">
        <v>16</v>
      </c>
      <c r="B6">
        <v>120</v>
      </c>
      <c r="C6" s="11">
        <v>160.86000000000001</v>
      </c>
      <c r="D6" s="3">
        <v>87.6</v>
      </c>
      <c r="E6" s="4">
        <f>B32</f>
        <v>25</v>
      </c>
      <c r="F6" s="4">
        <f>B31</f>
        <v>0.5</v>
      </c>
      <c r="G6" s="3">
        <f t="shared" si="1"/>
        <v>0.54457292055203277</v>
      </c>
      <c r="H6" s="3">
        <f t="shared" si="2"/>
        <v>0.5</v>
      </c>
      <c r="I6">
        <f>C6-B30</f>
        <v>110.86000000000001</v>
      </c>
      <c r="J6" s="3">
        <f t="shared" si="3"/>
        <v>55.430000000000007</v>
      </c>
      <c r="K6" s="3">
        <f t="shared" si="0"/>
        <v>80.430000000000007</v>
      </c>
      <c r="L6" s="3">
        <f t="shared" si="4"/>
        <v>-7.1699999999999875</v>
      </c>
    </row>
    <row r="7" spans="1:12" x14ac:dyDescent="0.25">
      <c r="A7" s="2" t="s">
        <v>17</v>
      </c>
      <c r="B7">
        <v>617</v>
      </c>
      <c r="C7" s="11">
        <v>160.13</v>
      </c>
      <c r="D7" s="3">
        <v>87.6</v>
      </c>
      <c r="E7" s="4">
        <f>B32</f>
        <v>25</v>
      </c>
      <c r="F7" s="4">
        <f>B31</f>
        <v>0.5</v>
      </c>
      <c r="G7" s="3">
        <f t="shared" si="1"/>
        <v>0.54705551739211888</v>
      </c>
      <c r="H7" s="3">
        <f t="shared" si="2"/>
        <v>0.5</v>
      </c>
      <c r="I7">
        <f>C7-B30</f>
        <v>110.13</v>
      </c>
      <c r="J7" s="3">
        <f>I7*F7</f>
        <v>55.064999999999998</v>
      </c>
      <c r="K7" s="3">
        <f t="shared" si="0"/>
        <v>80.064999999999998</v>
      </c>
      <c r="L7" s="3">
        <f t="shared" si="4"/>
        <v>-7.5349999999999966</v>
      </c>
    </row>
    <row r="8" spans="1:12" x14ac:dyDescent="0.25">
      <c r="A8" s="2" t="s">
        <v>18</v>
      </c>
      <c r="B8">
        <v>1528</v>
      </c>
      <c r="C8" s="11">
        <v>159.82</v>
      </c>
      <c r="D8" s="3">
        <v>87.6</v>
      </c>
      <c r="E8" s="4">
        <f>B32</f>
        <v>25</v>
      </c>
      <c r="F8" s="4">
        <f>B31</f>
        <v>0.5</v>
      </c>
      <c r="G8" s="3">
        <f t="shared" si="1"/>
        <v>0.54811663121011134</v>
      </c>
      <c r="H8" s="3">
        <f t="shared" si="2"/>
        <v>0.5</v>
      </c>
      <c r="I8">
        <f>C8-B30</f>
        <v>109.82</v>
      </c>
      <c r="J8" s="3">
        <f t="shared" si="3"/>
        <v>54.91</v>
      </c>
      <c r="K8" s="3">
        <f t="shared" si="0"/>
        <v>79.91</v>
      </c>
      <c r="L8" s="3">
        <f t="shared" si="4"/>
        <v>-7.6899999999999977</v>
      </c>
    </row>
    <row r="9" spans="1:12" x14ac:dyDescent="0.25">
      <c r="A9" s="2" t="s">
        <v>19</v>
      </c>
      <c r="B9">
        <v>798</v>
      </c>
      <c r="C9" s="11">
        <v>140.94</v>
      </c>
      <c r="D9" s="3">
        <v>87.6</v>
      </c>
      <c r="E9" s="4">
        <f>B32</f>
        <v>25</v>
      </c>
      <c r="F9" s="4">
        <f>B31</f>
        <v>0.5</v>
      </c>
      <c r="G9" s="3">
        <f t="shared" si="1"/>
        <v>0.62154108131119623</v>
      </c>
      <c r="H9" s="3">
        <f t="shared" si="2"/>
        <v>0.5</v>
      </c>
      <c r="I9">
        <f>C9-B30</f>
        <v>90.94</v>
      </c>
      <c r="J9" s="3">
        <f t="shared" si="3"/>
        <v>45.47</v>
      </c>
      <c r="K9" s="3">
        <f t="shared" si="0"/>
        <v>70.47</v>
      </c>
      <c r="L9" s="3">
        <f t="shared" si="4"/>
        <v>-17.129999999999995</v>
      </c>
    </row>
    <row r="10" spans="1:12" x14ac:dyDescent="0.25">
      <c r="A10" s="2" t="s">
        <v>20</v>
      </c>
      <c r="B10">
        <v>689</v>
      </c>
      <c r="C10" s="11">
        <v>132.47999999999999</v>
      </c>
      <c r="D10" s="3">
        <v>87.6</v>
      </c>
      <c r="E10" s="4">
        <f>B32</f>
        <v>25</v>
      </c>
      <c r="F10" s="4">
        <f>B31</f>
        <v>0.5</v>
      </c>
      <c r="G10" s="3">
        <f t="shared" si="1"/>
        <v>0.66123188405797106</v>
      </c>
      <c r="H10" s="3">
        <f t="shared" si="2"/>
        <v>0.5</v>
      </c>
      <c r="I10">
        <f>C10-B30</f>
        <v>82.47999999999999</v>
      </c>
      <c r="J10" s="3">
        <f t="shared" si="3"/>
        <v>41.239999999999995</v>
      </c>
      <c r="K10" s="3">
        <f t="shared" si="0"/>
        <v>66.239999999999995</v>
      </c>
      <c r="L10" s="3">
        <f t="shared" si="4"/>
        <v>-21.36</v>
      </c>
    </row>
    <row r="11" spans="1:12" x14ac:dyDescent="0.25">
      <c r="A11" s="2" t="s">
        <v>21</v>
      </c>
      <c r="B11">
        <v>309</v>
      </c>
      <c r="C11" s="11">
        <v>126.21</v>
      </c>
      <c r="D11" s="3">
        <v>87.6</v>
      </c>
      <c r="E11" s="4">
        <f>B32</f>
        <v>25</v>
      </c>
      <c r="F11" s="4">
        <f>B31</f>
        <v>0.5</v>
      </c>
      <c r="G11" s="3">
        <f t="shared" si="1"/>
        <v>0.69408129308295696</v>
      </c>
      <c r="H11" s="3">
        <f t="shared" si="2"/>
        <v>0.5</v>
      </c>
      <c r="I11">
        <f>C11-B30</f>
        <v>76.209999999999994</v>
      </c>
      <c r="J11" s="3">
        <f t="shared" si="3"/>
        <v>38.104999999999997</v>
      </c>
      <c r="K11" s="3">
        <f t="shared" si="0"/>
        <v>63.104999999999997</v>
      </c>
      <c r="L11" s="3">
        <f t="shared" si="4"/>
        <v>-24.494999999999997</v>
      </c>
    </row>
    <row r="12" spans="1:12" x14ac:dyDescent="0.25">
      <c r="A12" s="2" t="s">
        <v>22</v>
      </c>
      <c r="B12">
        <v>1538</v>
      </c>
      <c r="C12" s="11">
        <v>125.52</v>
      </c>
      <c r="D12" s="3">
        <v>87.6</v>
      </c>
      <c r="E12" s="4">
        <f>B32</f>
        <v>25</v>
      </c>
      <c r="F12" s="4">
        <f>B31</f>
        <v>0.5</v>
      </c>
      <c r="G12" s="3">
        <f t="shared" si="1"/>
        <v>0.69789674952198855</v>
      </c>
      <c r="H12" s="3">
        <f t="shared" si="2"/>
        <v>0.5</v>
      </c>
      <c r="I12">
        <f>C12-B30</f>
        <v>75.52</v>
      </c>
      <c r="J12" s="3">
        <f t="shared" si="3"/>
        <v>37.76</v>
      </c>
      <c r="K12" s="3">
        <f t="shared" si="0"/>
        <v>62.76</v>
      </c>
      <c r="L12" s="3">
        <f>K12-D12</f>
        <v>-24.839999999999996</v>
      </c>
    </row>
    <row r="13" spans="1:12" x14ac:dyDescent="0.25">
      <c r="A13" s="2" t="s">
        <v>23</v>
      </c>
      <c r="B13">
        <v>752</v>
      </c>
      <c r="C13" s="11">
        <v>122.37</v>
      </c>
      <c r="D13" s="3">
        <v>87.6</v>
      </c>
      <c r="E13" s="4">
        <f>B32</f>
        <v>25</v>
      </c>
      <c r="F13" s="4">
        <f>B31</f>
        <v>0.5</v>
      </c>
      <c r="G13" s="3">
        <f t="shared" si="1"/>
        <v>0.7158617308163765</v>
      </c>
      <c r="H13" s="3">
        <f t="shared" si="2"/>
        <v>0.5</v>
      </c>
      <c r="I13">
        <f>C13-B30</f>
        <v>72.37</v>
      </c>
      <c r="J13" s="3">
        <f t="shared" si="3"/>
        <v>36.185000000000002</v>
      </c>
      <c r="K13" s="3">
        <f t="shared" si="0"/>
        <v>61.185000000000002</v>
      </c>
      <c r="L13" s="3">
        <f t="shared" si="4"/>
        <v>-26.414999999999992</v>
      </c>
    </row>
    <row r="14" spans="1:12" x14ac:dyDescent="0.25">
      <c r="A14" s="2" t="s">
        <v>24</v>
      </c>
      <c r="B14">
        <v>2272</v>
      </c>
      <c r="C14" s="11">
        <v>121.71</v>
      </c>
      <c r="D14" s="3">
        <v>87.6</v>
      </c>
      <c r="E14" s="4">
        <f>B32</f>
        <v>25</v>
      </c>
      <c r="F14" s="4">
        <f>B31</f>
        <v>0.5</v>
      </c>
      <c r="G14" s="3">
        <f t="shared" si="1"/>
        <v>0.71974365294552622</v>
      </c>
      <c r="H14" s="3">
        <f t="shared" si="2"/>
        <v>0.5</v>
      </c>
      <c r="I14">
        <f>C14-B30</f>
        <v>71.709999999999994</v>
      </c>
      <c r="J14" s="3">
        <f t="shared" si="3"/>
        <v>35.854999999999997</v>
      </c>
      <c r="K14" s="3">
        <f t="shared" si="0"/>
        <v>60.854999999999997</v>
      </c>
      <c r="L14" s="3">
        <f t="shared" si="4"/>
        <v>-26.744999999999997</v>
      </c>
    </row>
    <row r="15" spans="1:12" x14ac:dyDescent="0.25">
      <c r="A15" s="2" t="s">
        <v>25</v>
      </c>
      <c r="B15">
        <v>791</v>
      </c>
      <c r="C15" s="11">
        <v>115.8</v>
      </c>
      <c r="D15" s="3">
        <v>87.6</v>
      </c>
      <c r="E15" s="4">
        <f>B32</f>
        <v>25</v>
      </c>
      <c r="F15" s="4">
        <f>B31</f>
        <v>0.5</v>
      </c>
      <c r="G15" s="3">
        <f t="shared" si="1"/>
        <v>0.75647668393782386</v>
      </c>
      <c r="H15" s="3">
        <f t="shared" si="2"/>
        <v>0.5</v>
      </c>
      <c r="I15">
        <f>C15-B30</f>
        <v>65.8</v>
      </c>
      <c r="J15" s="3">
        <f t="shared" si="3"/>
        <v>32.9</v>
      </c>
      <c r="K15" s="3">
        <f t="shared" si="0"/>
        <v>57.9</v>
      </c>
      <c r="L15" s="3">
        <f t="shared" si="4"/>
        <v>-29.699999999999996</v>
      </c>
    </row>
    <row r="16" spans="1:12" x14ac:dyDescent="0.25">
      <c r="A16" s="2" t="s">
        <v>26</v>
      </c>
      <c r="B16">
        <v>432</v>
      </c>
      <c r="C16" s="11">
        <v>111.51</v>
      </c>
      <c r="D16" s="3">
        <v>51.1</v>
      </c>
      <c r="E16" s="4">
        <f>B32</f>
        <v>25</v>
      </c>
      <c r="F16" s="4">
        <f>B31</f>
        <v>0.5</v>
      </c>
      <c r="G16" s="3">
        <f t="shared" si="1"/>
        <v>0.45825486503452606</v>
      </c>
      <c r="H16" s="3">
        <f t="shared" si="2"/>
        <v>0.5</v>
      </c>
      <c r="I16">
        <f>C16-B30</f>
        <v>61.510000000000005</v>
      </c>
      <c r="J16" s="3">
        <f t="shared" si="3"/>
        <v>30.755000000000003</v>
      </c>
      <c r="K16" s="3">
        <f t="shared" si="0"/>
        <v>55.755000000000003</v>
      </c>
      <c r="L16" s="3">
        <f t="shared" si="4"/>
        <v>4.6550000000000011</v>
      </c>
    </row>
    <row r="17" spans="1:12" x14ac:dyDescent="0.25">
      <c r="A17" s="2" t="s">
        <v>27</v>
      </c>
      <c r="B17">
        <v>379</v>
      </c>
      <c r="C17" s="11">
        <v>109.7</v>
      </c>
      <c r="D17" s="3">
        <v>87.6</v>
      </c>
      <c r="E17" s="4">
        <f>B32</f>
        <v>25</v>
      </c>
      <c r="F17" s="4">
        <f>B31</f>
        <v>0.5</v>
      </c>
      <c r="G17" s="3">
        <f>D17/C17</f>
        <v>0.79854147675478571</v>
      </c>
      <c r="H17" s="3">
        <f t="shared" si="2"/>
        <v>0.5</v>
      </c>
      <c r="I17">
        <f>C17-B30</f>
        <v>59.7</v>
      </c>
      <c r="J17" s="3">
        <f t="shared" si="3"/>
        <v>29.85</v>
      </c>
      <c r="K17" s="3">
        <f t="shared" si="0"/>
        <v>54.85</v>
      </c>
      <c r="L17" s="3">
        <f t="shared" si="4"/>
        <v>-32.749999999999993</v>
      </c>
    </row>
    <row r="18" spans="1:12" x14ac:dyDescent="0.25">
      <c r="A18" s="2" t="s">
        <v>28</v>
      </c>
      <c r="B18">
        <v>482</v>
      </c>
      <c r="C18" s="11">
        <v>105.95</v>
      </c>
      <c r="D18" s="3">
        <v>51.1</v>
      </c>
      <c r="E18" s="4">
        <f>B32</f>
        <v>25</v>
      </c>
      <c r="F18" s="4">
        <f>B31</f>
        <v>0.5</v>
      </c>
      <c r="G18" s="3">
        <f t="shared" si="1"/>
        <v>0.48230297310051912</v>
      </c>
      <c r="H18" s="3">
        <f t="shared" si="2"/>
        <v>0.5</v>
      </c>
      <c r="I18">
        <f>C18-B30</f>
        <v>55.95</v>
      </c>
      <c r="J18" s="3">
        <f t="shared" si="3"/>
        <v>27.975000000000001</v>
      </c>
      <c r="K18" s="3">
        <f t="shared" si="0"/>
        <v>52.975000000000001</v>
      </c>
      <c r="L18" s="3">
        <f t="shared" si="4"/>
        <v>1.875</v>
      </c>
    </row>
    <row r="19" spans="1:12" x14ac:dyDescent="0.25">
      <c r="A19" s="2" t="s">
        <v>29</v>
      </c>
      <c r="B19">
        <v>543</v>
      </c>
      <c r="C19" s="11">
        <v>104.32</v>
      </c>
      <c r="D19" s="3">
        <v>51.1</v>
      </c>
      <c r="E19" s="4">
        <f>B32</f>
        <v>25</v>
      </c>
      <c r="F19" s="4">
        <f>B31</f>
        <v>0.5</v>
      </c>
      <c r="G19" s="3">
        <f t="shared" si="1"/>
        <v>0.4898389570552148</v>
      </c>
      <c r="H19" s="3">
        <f t="shared" si="2"/>
        <v>0.5</v>
      </c>
      <c r="I19">
        <f>C19-B30</f>
        <v>54.319999999999993</v>
      </c>
      <c r="J19" s="3">
        <f t="shared" si="3"/>
        <v>27.159999999999997</v>
      </c>
      <c r="K19" s="3">
        <f t="shared" si="0"/>
        <v>52.16</v>
      </c>
      <c r="L19" s="3">
        <f t="shared" si="4"/>
        <v>1.0599999999999952</v>
      </c>
    </row>
    <row r="20" spans="1:12" x14ac:dyDescent="0.25">
      <c r="A20" s="2" t="s">
        <v>30</v>
      </c>
      <c r="B20">
        <v>482</v>
      </c>
      <c r="C20" s="11">
        <v>100.99</v>
      </c>
      <c r="D20" s="3">
        <v>87.6</v>
      </c>
      <c r="E20" s="4">
        <f>B32</f>
        <v>25</v>
      </c>
      <c r="F20" s="4">
        <f>B31</f>
        <v>0.5</v>
      </c>
      <c r="G20" s="3">
        <f t="shared" si="1"/>
        <v>0.8674126151104069</v>
      </c>
      <c r="H20" s="3">
        <f t="shared" si="2"/>
        <v>0.5</v>
      </c>
      <c r="I20">
        <f>C20-B30</f>
        <v>50.989999999999995</v>
      </c>
      <c r="J20" s="3">
        <f t="shared" si="3"/>
        <v>25.494999999999997</v>
      </c>
      <c r="K20" s="3">
        <f t="shared" si="0"/>
        <v>50.494999999999997</v>
      </c>
      <c r="L20" s="3">
        <f t="shared" si="4"/>
        <v>-37.104999999999997</v>
      </c>
    </row>
    <row r="21" spans="1:12" x14ac:dyDescent="0.25">
      <c r="A21" s="2" t="s">
        <v>31</v>
      </c>
      <c r="B21">
        <v>1161</v>
      </c>
      <c r="C21" s="11">
        <v>98.52</v>
      </c>
      <c r="D21" s="3">
        <v>51.1</v>
      </c>
      <c r="E21" s="4">
        <f>B32</f>
        <v>25</v>
      </c>
      <c r="F21" s="4">
        <f>B31</f>
        <v>0.5</v>
      </c>
      <c r="G21" s="3">
        <f t="shared" si="1"/>
        <v>0.51867641088103944</v>
      </c>
      <c r="H21" s="3">
        <f t="shared" si="2"/>
        <v>0.5</v>
      </c>
      <c r="I21">
        <f>C21-B30</f>
        <v>48.519999999999996</v>
      </c>
      <c r="J21" s="3">
        <f t="shared" si="3"/>
        <v>24.259999999999998</v>
      </c>
      <c r="K21" s="3">
        <f t="shared" si="0"/>
        <v>49.26</v>
      </c>
      <c r="L21" s="3">
        <f t="shared" si="4"/>
        <v>-1.8400000000000034</v>
      </c>
    </row>
    <row r="22" spans="1:12" x14ac:dyDescent="0.25">
      <c r="A22" s="2" t="s">
        <v>32</v>
      </c>
      <c r="B22">
        <v>977</v>
      </c>
      <c r="C22" s="11">
        <v>95.81</v>
      </c>
      <c r="D22" s="3">
        <v>51.1</v>
      </c>
      <c r="E22" s="4">
        <f>B32</f>
        <v>25</v>
      </c>
      <c r="F22" s="4">
        <f>B31</f>
        <v>0.5</v>
      </c>
      <c r="G22" s="3">
        <f t="shared" si="1"/>
        <v>0.53334724976516024</v>
      </c>
      <c r="H22" s="3">
        <f t="shared" si="2"/>
        <v>0.5</v>
      </c>
      <c r="I22">
        <f>C22-B30</f>
        <v>45.81</v>
      </c>
      <c r="J22" s="3">
        <f t="shared" si="3"/>
        <v>22.905000000000001</v>
      </c>
      <c r="K22" s="3">
        <f t="shared" si="0"/>
        <v>47.905000000000001</v>
      </c>
      <c r="L22" s="3">
        <f t="shared" si="4"/>
        <v>-3.1950000000000003</v>
      </c>
    </row>
    <row r="23" spans="1:12" x14ac:dyDescent="0.25">
      <c r="A23" s="2" t="s">
        <v>33</v>
      </c>
      <c r="B23">
        <v>863</v>
      </c>
      <c r="C23" s="11">
        <v>93.82</v>
      </c>
      <c r="D23" s="3">
        <v>51.1</v>
      </c>
      <c r="E23" s="4">
        <f>B32</f>
        <v>25</v>
      </c>
      <c r="F23" s="4">
        <f>B31</f>
        <v>0.5</v>
      </c>
      <c r="G23" s="3">
        <f t="shared" si="1"/>
        <v>0.54465998720955022</v>
      </c>
      <c r="H23" s="3">
        <f t="shared" si="2"/>
        <v>0.5</v>
      </c>
      <c r="I23">
        <f>C23-B30</f>
        <v>43.819999999999993</v>
      </c>
      <c r="J23" s="3">
        <f>I23*F23</f>
        <v>21.909999999999997</v>
      </c>
      <c r="K23" s="3">
        <f t="shared" si="0"/>
        <v>46.91</v>
      </c>
      <c r="L23" s="3">
        <f t="shared" si="4"/>
        <v>-4.1900000000000048</v>
      </c>
    </row>
    <row r="24" spans="1:12" x14ac:dyDescent="0.25">
      <c r="A24" s="2" t="s">
        <v>34</v>
      </c>
      <c r="B24">
        <v>782</v>
      </c>
      <c r="C24" s="11">
        <v>90.27</v>
      </c>
      <c r="D24" s="3">
        <v>51.1</v>
      </c>
      <c r="E24" s="4">
        <f>B32</f>
        <v>25</v>
      </c>
      <c r="F24" s="4">
        <f>B31</f>
        <v>0.5</v>
      </c>
      <c r="G24" s="3">
        <f t="shared" si="1"/>
        <v>0.56607953916029696</v>
      </c>
      <c r="H24" s="3">
        <f t="shared" si="2"/>
        <v>0.5</v>
      </c>
      <c r="I24">
        <f>C24-B30</f>
        <v>40.269999999999996</v>
      </c>
      <c r="J24" s="3">
        <f t="shared" si="3"/>
        <v>20.134999999999998</v>
      </c>
      <c r="K24" s="3">
        <f t="shared" si="0"/>
        <v>45.134999999999998</v>
      </c>
      <c r="L24" s="3">
        <f t="shared" si="4"/>
        <v>-5.9650000000000034</v>
      </c>
    </row>
    <row r="25" spans="1:12" x14ac:dyDescent="0.25">
      <c r="A25" s="2" t="s">
        <v>35</v>
      </c>
      <c r="B25">
        <v>575</v>
      </c>
      <c r="C25" s="11">
        <v>89.52</v>
      </c>
      <c r="D25" s="3">
        <v>51.1</v>
      </c>
      <c r="E25" s="4">
        <f>B32</f>
        <v>25</v>
      </c>
      <c r="F25" s="4">
        <f>B31</f>
        <v>0.5</v>
      </c>
      <c r="G25" s="3">
        <f t="shared" si="1"/>
        <v>0.57082216264521901</v>
      </c>
      <c r="H25" s="3">
        <f t="shared" si="2"/>
        <v>0.5</v>
      </c>
      <c r="I25">
        <f>C25-B30</f>
        <v>39.519999999999996</v>
      </c>
      <c r="J25" s="3">
        <f t="shared" si="3"/>
        <v>19.759999999999998</v>
      </c>
      <c r="K25" s="3">
        <f t="shared" si="0"/>
        <v>44.76</v>
      </c>
      <c r="L25" s="3">
        <f t="shared" si="4"/>
        <v>-6.3400000000000034</v>
      </c>
    </row>
    <row r="26" spans="1:12" x14ac:dyDescent="0.25">
      <c r="A26" s="2" t="s">
        <v>36</v>
      </c>
      <c r="B26">
        <v>1222</v>
      </c>
      <c r="C26" s="11">
        <v>88.66</v>
      </c>
      <c r="D26" s="3">
        <v>51.1</v>
      </c>
      <c r="E26" s="4">
        <f>B32</f>
        <v>25</v>
      </c>
      <c r="F26" s="4">
        <f>B31</f>
        <v>0.5</v>
      </c>
      <c r="G26" s="3">
        <f t="shared" si="1"/>
        <v>0.57635912474622153</v>
      </c>
      <c r="H26" s="3">
        <f>K26/C26</f>
        <v>0.5</v>
      </c>
      <c r="I26">
        <f>C26-B30</f>
        <v>38.659999999999997</v>
      </c>
      <c r="J26" s="3">
        <f t="shared" si="3"/>
        <v>19.329999999999998</v>
      </c>
      <c r="K26" s="3">
        <f t="shared" si="0"/>
        <v>44.33</v>
      </c>
      <c r="L26" s="3">
        <f t="shared" si="4"/>
        <v>-6.7700000000000031</v>
      </c>
    </row>
    <row r="27" spans="1:12" x14ac:dyDescent="0.25">
      <c r="A27" s="2" t="s">
        <v>37</v>
      </c>
      <c r="B27" s="2">
        <f>SUM(B2:B26)</f>
        <v>20360</v>
      </c>
      <c r="C27" s="12">
        <v>124.64299656188599</v>
      </c>
      <c r="D27" s="5">
        <v>75.87</v>
      </c>
      <c r="E27" s="6">
        <f>B32</f>
        <v>25</v>
      </c>
      <c r="F27" s="6">
        <f>B31</f>
        <v>0.5</v>
      </c>
      <c r="G27" s="5">
        <f>D27/C27</f>
        <v>0.60869845954265145</v>
      </c>
      <c r="H27" s="5">
        <v>0.57999999999999996</v>
      </c>
      <c r="I27" s="2">
        <f>C27-B30</f>
        <v>74.642996561885994</v>
      </c>
      <c r="J27" s="5">
        <f>I27*F27</f>
        <v>37.321498280942997</v>
      </c>
      <c r="K27" s="5">
        <f>J27+E27</f>
        <v>62.321498280942997</v>
      </c>
      <c r="L27" s="3">
        <f>AVERAGE(L2:L26)</f>
        <v>-11.652599999999998</v>
      </c>
    </row>
    <row r="29" spans="1:12" ht="15.75" x14ac:dyDescent="0.25">
      <c r="A29" s="19" t="s">
        <v>42</v>
      </c>
      <c r="B29" s="19"/>
    </row>
    <row r="30" spans="1:12" x14ac:dyDescent="0.25">
      <c r="A30" s="2" t="s">
        <v>39</v>
      </c>
      <c r="B30">
        <v>50</v>
      </c>
      <c r="C30" s="2"/>
    </row>
    <row r="31" spans="1:12" x14ac:dyDescent="0.25">
      <c r="A31" s="2" t="s">
        <v>38</v>
      </c>
      <c r="B31" s="7">
        <v>0.5</v>
      </c>
    </row>
    <row r="32" spans="1:12" x14ac:dyDescent="0.25">
      <c r="A32" s="2" t="s">
        <v>40</v>
      </c>
      <c r="B32" s="7">
        <v>25</v>
      </c>
    </row>
    <row r="33" spans="1:11" x14ac:dyDescent="0.25">
      <c r="A33" s="2" t="s">
        <v>41</v>
      </c>
      <c r="B33">
        <v>500</v>
      </c>
    </row>
    <row r="34" spans="1:11" x14ac:dyDescent="0.25">
      <c r="A34" s="8"/>
    </row>
    <row r="35" spans="1:11" x14ac:dyDescent="0.25">
      <c r="A35" s="2"/>
    </row>
    <row r="36" spans="1:11" x14ac:dyDescent="0.25">
      <c r="A36" s="10"/>
      <c r="B36" s="9"/>
      <c r="C36" s="9"/>
      <c r="D36" s="9"/>
      <c r="E36" s="9"/>
      <c r="F36" s="9"/>
      <c r="G36" s="9"/>
      <c r="H36" s="9"/>
      <c r="I36" s="9"/>
      <c r="J36" s="9"/>
      <c r="K36" s="9"/>
    </row>
    <row r="37" spans="1:11" x14ac:dyDescent="0.25">
      <c r="A37" s="9"/>
      <c r="B37" s="9"/>
      <c r="C37" s="9"/>
      <c r="D37" s="9"/>
      <c r="E37" s="9"/>
      <c r="F37" s="9"/>
      <c r="G37" s="9"/>
      <c r="H37" s="9"/>
      <c r="I37" s="9"/>
      <c r="J37" s="9"/>
      <c r="K37" s="9"/>
    </row>
    <row r="38" spans="1:11" x14ac:dyDescent="0.25">
      <c r="A38" s="9"/>
      <c r="B38" s="9"/>
      <c r="C38" s="9"/>
      <c r="D38" s="9"/>
      <c r="E38" s="9"/>
      <c r="F38" s="9"/>
      <c r="G38" s="9"/>
      <c r="H38" s="9"/>
      <c r="I38" s="9"/>
      <c r="J38" s="9"/>
      <c r="K38" s="9"/>
    </row>
    <row r="39" spans="1:11" x14ac:dyDescent="0.25">
      <c r="A39" s="9"/>
      <c r="B39" s="9"/>
      <c r="C39" s="9"/>
      <c r="D39" s="9"/>
      <c r="E39" s="9"/>
      <c r="F39" s="9"/>
      <c r="G39" s="9"/>
      <c r="H39" s="9"/>
      <c r="I39" s="9"/>
      <c r="J39" s="9"/>
      <c r="K39" s="9"/>
    </row>
    <row r="40" spans="1:11" x14ac:dyDescent="0.25">
      <c r="A40" s="9"/>
      <c r="B40" s="9"/>
      <c r="C40" s="9"/>
      <c r="D40" s="9"/>
      <c r="E40" s="9"/>
    </row>
    <row r="41" spans="1:11" x14ac:dyDescent="0.25">
      <c r="A41" s="9"/>
      <c r="B41" s="9"/>
      <c r="C41" s="9"/>
      <c r="D41" s="9"/>
      <c r="E41" s="9"/>
    </row>
    <row r="54" spans="1:4" ht="15.75" thickBot="1" x14ac:dyDescent="0.3"/>
    <row r="55" spans="1:4" ht="15.75" thickBot="1" x14ac:dyDescent="0.3">
      <c r="A55" s="13"/>
      <c r="B55" s="13" t="s">
        <v>43</v>
      </c>
      <c r="C55" s="13" t="s">
        <v>44</v>
      </c>
      <c r="D55" s="13" t="s">
        <v>45</v>
      </c>
    </row>
    <row r="56" spans="1:4" ht="15.75" thickBot="1" x14ac:dyDescent="0.3">
      <c r="A56" s="14" t="s">
        <v>39</v>
      </c>
      <c r="B56" s="15" t="s">
        <v>46</v>
      </c>
      <c r="C56" s="15" t="s">
        <v>47</v>
      </c>
      <c r="D56" s="15" t="s">
        <v>48</v>
      </c>
    </row>
    <row r="57" spans="1:4" ht="15.75" thickBot="1" x14ac:dyDescent="0.3">
      <c r="A57" s="16" t="s">
        <v>49</v>
      </c>
      <c r="B57" s="17">
        <v>25</v>
      </c>
      <c r="C57" s="17">
        <v>25</v>
      </c>
      <c r="D57" s="17">
        <v>25</v>
      </c>
    </row>
    <row r="58" spans="1:4" ht="30.75" thickBot="1" x14ac:dyDescent="0.3">
      <c r="A58" s="13" t="s">
        <v>38</v>
      </c>
      <c r="B58" s="18" t="s">
        <v>50</v>
      </c>
      <c r="C58" s="18" t="s">
        <v>51</v>
      </c>
      <c r="D58" s="18" t="s">
        <v>52</v>
      </c>
    </row>
    <row r="59" spans="1:4" ht="15.75" thickBot="1" x14ac:dyDescent="0.3">
      <c r="A59" s="14" t="s">
        <v>41</v>
      </c>
      <c r="B59" s="15" t="s">
        <v>53</v>
      </c>
      <c r="C59" s="15" t="s">
        <v>53</v>
      </c>
      <c r="D59" s="15" t="s">
        <v>53</v>
      </c>
    </row>
  </sheetData>
  <mergeCells count="1">
    <mergeCell ref="A29:B29"/>
  </mergeCells>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B8DBDE8C91274F98D352F2E0A316F1" ma:contentTypeVersion="15" ma:contentTypeDescription="Een nieuw document maken." ma:contentTypeScope="" ma:versionID="8689e1253aa425bc1cdf1c21391bcc43">
  <xsd:schema xmlns:xsd="http://www.w3.org/2001/XMLSchema" xmlns:xs="http://www.w3.org/2001/XMLSchema" xmlns:p="http://schemas.microsoft.com/office/2006/metadata/properties" xmlns:ns2="29ac41e9-8980-4127-a79b-a60920d895ac" xmlns:ns3="d6791100-4106-4111-8a68-73ecfa06f746" targetNamespace="http://schemas.microsoft.com/office/2006/metadata/properties" ma:root="true" ma:fieldsID="6bb633e5601e55108d23bdf31424b606" ns2:_="" ns3:_="">
    <xsd:import namespace="29ac41e9-8980-4127-a79b-a60920d895ac"/>
    <xsd:import namespace="d6791100-4106-4111-8a68-73ecfa06f7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c41e9-8980-4127-a79b-a60920d895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300b39fb-446c-4aa3-a3a9-e45bc3a66e41"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791100-4106-4111-8a68-73ecfa06f74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6121966-76a7-4396-a50e-335e364ba5cf}" ma:internalName="TaxCatchAll" ma:showField="CatchAllData" ma:web="d6791100-4106-4111-8a68-73ecfa06f74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791100-4106-4111-8a68-73ecfa06f746" xsi:nil="true"/>
    <lcf76f155ced4ddcb4097134ff3c332f xmlns="29ac41e9-8980-4127-a79b-a60920d895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ADAB4A-67E4-4BD4-B3E6-05ACB5B357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c41e9-8980-4127-a79b-a60920d895ac"/>
    <ds:schemaRef ds:uri="d6791100-4106-4111-8a68-73ecfa06f7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884279C-8A75-4109-9DE9-6C93EC4A7810}">
  <ds:schemaRefs>
    <ds:schemaRef ds:uri="http://schemas.microsoft.com/sharepoint/v3/contenttype/forms"/>
  </ds:schemaRefs>
</ds:datastoreItem>
</file>

<file path=customXml/itemProps3.xml><?xml version="1.0" encoding="utf-8"?>
<ds:datastoreItem xmlns:ds="http://schemas.openxmlformats.org/officeDocument/2006/customXml" ds:itemID="{91932D03-122E-449B-9518-81DB0B788C85}">
  <ds:schemaRefs>
    <ds:schemaRef ds:uri="http://schemas.microsoft.com/office/2006/metadata/properties"/>
    <ds:schemaRef ds:uri="http://schemas.microsoft.com/office/infopath/2007/PartnerControls"/>
    <ds:schemaRef ds:uri="d6791100-4106-4111-8a68-73ecfa06f746"/>
    <ds:schemaRef ds:uri="29ac41e9-8980-4127-a79b-a60920d895a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Knoppen bezoekersvergunning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Stijn Ringnalda</dc:creator>
  <cp:lastModifiedBy>Stijn Ringnalda</cp:lastModifiedBy>
  <cp:lastPrinted>2024-03-27T14:59:00Z</cp:lastPrinted>
  <dcterms:created xsi:type="dcterms:W3CDTF">2023-12-12T15:40:24Z</dcterms:created>
  <dcterms:modified xsi:type="dcterms:W3CDTF">2024-03-27T14:59:44Z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0x010100A2B8DBDE8C91274F98D352F2E0A316F1</vt:lpwstr>
  </property>
  <property fmtid="{D5CDD505-2E9C-101B-9397-08002B2CF9AE}" pid="3" name="MediaServiceImageTags">
    <vt:lpwstr/>
  </property>
</Properties>
</file>